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aki-nas\共有データ\20.先生個人ファイル\古田1\R6\Gリーグ\2nd\"/>
    </mc:Choice>
  </mc:AlternateContent>
  <xr:revisionPtr revIDLastSave="0" documentId="13_ncr:1_{9EDB3130-6136-4AD0-AB14-4BA49A0985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対戦表①（様式１）" sheetId="7" r:id="rId1"/>
    <sheet name="戦績表（様式3）" sheetId="3" r:id="rId2"/>
  </sheets>
  <definedNames>
    <definedName name="_xlnm.Print_Area" localSheetId="1">'戦績表（様式3）'!$A$1:$AD$21</definedName>
    <definedName name="_xlnm.Print_Area" localSheetId="0">'対戦表①（様式１）'!$A$1:$I$31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3" l="1"/>
  <c r="Z6" i="3"/>
  <c r="G19" i="7"/>
  <c r="D19" i="7"/>
  <c r="G18" i="7"/>
  <c r="D18" i="7"/>
  <c r="G17" i="7"/>
  <c r="D17" i="7"/>
  <c r="G25" i="7"/>
  <c r="D25" i="7"/>
  <c r="G24" i="7"/>
  <c r="D24" i="7"/>
  <c r="G23" i="7"/>
  <c r="D23" i="7"/>
  <c r="G31" i="7"/>
  <c r="D31" i="7"/>
  <c r="G30" i="7"/>
  <c r="D30" i="7"/>
  <c r="G29" i="7"/>
  <c r="D29" i="7"/>
  <c r="G26" i="7"/>
  <c r="D26" i="7"/>
  <c r="G27" i="7"/>
  <c r="D27" i="7"/>
  <c r="G28" i="7"/>
  <c r="D28" i="7"/>
  <c r="G20" i="7"/>
  <c r="D20" i="7"/>
  <c r="G22" i="7"/>
  <c r="D22" i="7"/>
  <c r="G21" i="7"/>
  <c r="D21" i="7"/>
  <c r="G15" i="7"/>
  <c r="D15" i="7"/>
  <c r="G16" i="7"/>
  <c r="D16" i="7"/>
  <c r="G14" i="7"/>
  <c r="D14" i="7"/>
  <c r="G11" i="7"/>
  <c r="D11" i="7"/>
  <c r="G12" i="7"/>
  <c r="D12" i="7"/>
  <c r="G13" i="7"/>
  <c r="D13" i="7"/>
  <c r="D5" i="7"/>
  <c r="Z4" i="3"/>
  <c r="AB16" i="3"/>
  <c r="AA16" i="3"/>
  <c r="Z16" i="3"/>
  <c r="AC16" i="3" s="1"/>
  <c r="X16" i="3"/>
  <c r="W16" i="3"/>
  <c r="AB14" i="3"/>
  <c r="AA14" i="3"/>
  <c r="Z14" i="3"/>
  <c r="AC14" i="3" s="1"/>
  <c r="X14" i="3"/>
  <c r="W14" i="3"/>
  <c r="AB12" i="3"/>
  <c r="AA12" i="3"/>
  <c r="Z12" i="3"/>
  <c r="AC12" i="3" s="1"/>
  <c r="X12" i="3"/>
  <c r="W12" i="3"/>
  <c r="AB10" i="3"/>
  <c r="AA10" i="3"/>
  <c r="Z10" i="3"/>
  <c r="AC10" i="3" s="1"/>
  <c r="X10" i="3"/>
  <c r="W10" i="3"/>
  <c r="AB8" i="3"/>
  <c r="AA8" i="3"/>
  <c r="Z8" i="3"/>
  <c r="AC8" i="3" s="1"/>
  <c r="X8" i="3"/>
  <c r="W8" i="3"/>
  <c r="AB6" i="3"/>
  <c r="AA6" i="3"/>
  <c r="X6" i="3"/>
  <c r="W6" i="3"/>
  <c r="AA4" i="3"/>
  <c r="X4" i="3"/>
  <c r="W4" i="3"/>
  <c r="T3" i="3"/>
  <c r="Q3" i="3"/>
  <c r="N3" i="3"/>
  <c r="K3" i="3"/>
  <c r="H3" i="3"/>
  <c r="E3" i="3"/>
  <c r="B3" i="3"/>
  <c r="AC4" i="3" l="1"/>
  <c r="AC6" i="3"/>
  <c r="Y16" i="3"/>
  <c r="Y12" i="3"/>
  <c r="Y10" i="3"/>
  <c r="Y4" i="3"/>
  <c r="Y14" i="3"/>
  <c r="Y8" i="3"/>
  <c r="Y6" i="3"/>
</calcChain>
</file>

<file path=xl/sharedStrings.xml><?xml version="1.0" encoding="utf-8"?>
<sst xmlns="http://schemas.openxmlformats.org/spreadsheetml/2006/main" count="143" uniqueCount="56">
  <si>
    <t>節</t>
    <rPh sb="0" eb="1">
      <t>セツ</t>
    </rPh>
    <phoneticPr fontId="2"/>
  </si>
  <si>
    <t>試合日</t>
    <rPh sb="0" eb="3">
      <t>シアイビ</t>
    </rPh>
    <phoneticPr fontId="2"/>
  </si>
  <si>
    <t>対　　　戦</t>
    <rPh sb="0" eb="1">
      <t>タイ</t>
    </rPh>
    <rPh sb="4" eb="5">
      <t>イクサ</t>
    </rPh>
    <phoneticPr fontId="2"/>
  </si>
  <si>
    <t>会場</t>
    <rPh sb="0" eb="2">
      <t>カイジョウ</t>
    </rPh>
    <phoneticPr fontId="2"/>
  </si>
  <si>
    <t>KickOff時間</t>
    <rPh sb="7" eb="9">
      <t>ジカン</t>
    </rPh>
    <phoneticPr fontId="2"/>
  </si>
  <si>
    <t>ＶＳ</t>
    <phoneticPr fontId="2"/>
  </si>
  <si>
    <t>総得点数</t>
    <rPh sb="0" eb="3">
      <t>ソウトクテン</t>
    </rPh>
    <rPh sb="3" eb="4">
      <t>スウ</t>
    </rPh>
    <phoneticPr fontId="2"/>
  </si>
  <si>
    <t>総失点数</t>
    <rPh sb="0" eb="1">
      <t>ソウ</t>
    </rPh>
    <rPh sb="1" eb="3">
      <t>シッテン</t>
    </rPh>
    <rPh sb="3" eb="4">
      <t>スウ</t>
    </rPh>
    <phoneticPr fontId="2"/>
  </si>
  <si>
    <t>得失点差</t>
    <rPh sb="0" eb="4">
      <t>トクシッテンサ</t>
    </rPh>
    <phoneticPr fontId="2"/>
  </si>
  <si>
    <t>勝数</t>
    <rPh sb="0" eb="1">
      <t>カチ</t>
    </rPh>
    <rPh sb="1" eb="2">
      <t>カズ</t>
    </rPh>
    <phoneticPr fontId="2"/>
  </si>
  <si>
    <t>分数</t>
    <rPh sb="0" eb="1">
      <t>ワ</t>
    </rPh>
    <rPh sb="1" eb="2">
      <t>スウ</t>
    </rPh>
    <phoneticPr fontId="2"/>
  </si>
  <si>
    <t>負数</t>
    <rPh sb="0" eb="1">
      <t>マ</t>
    </rPh>
    <rPh sb="1" eb="2">
      <t>スウ</t>
    </rPh>
    <phoneticPr fontId="2"/>
  </si>
  <si>
    <t>勝点</t>
    <rPh sb="0" eb="1">
      <t>カ</t>
    </rPh>
    <rPh sb="1" eb="2">
      <t>テン</t>
    </rPh>
    <phoneticPr fontId="2"/>
  </si>
  <si>
    <t>順位</t>
    <rPh sb="0" eb="2">
      <t>ジュンイ</t>
    </rPh>
    <phoneticPr fontId="2"/>
  </si>
  <si>
    <t>-</t>
    <phoneticPr fontId="2"/>
  </si>
  <si>
    <t>-</t>
    <phoneticPr fontId="2"/>
  </si>
  <si>
    <t>-</t>
    <phoneticPr fontId="2"/>
  </si>
  <si>
    <t>【勝点】　　勝ち：３点　　引き分け：１点　　負け：０点</t>
    <rPh sb="1" eb="2">
      <t>カ</t>
    </rPh>
    <rPh sb="2" eb="3">
      <t>テン</t>
    </rPh>
    <rPh sb="6" eb="7">
      <t>カ</t>
    </rPh>
    <rPh sb="10" eb="11">
      <t>テン</t>
    </rPh>
    <rPh sb="13" eb="14">
      <t>ヒ</t>
    </rPh>
    <rPh sb="15" eb="16">
      <t>ワ</t>
    </rPh>
    <rPh sb="19" eb="20">
      <t>テン</t>
    </rPh>
    <rPh sb="22" eb="23">
      <t>マ</t>
    </rPh>
    <rPh sb="26" eb="27">
      <t>テン</t>
    </rPh>
    <phoneticPr fontId="2"/>
  </si>
  <si>
    <t>　　　勝点が同じ場合には、下記の通りに順位決定をする。</t>
    <rPh sb="3" eb="4">
      <t>カ</t>
    </rPh>
    <rPh sb="4" eb="5">
      <t>テン</t>
    </rPh>
    <rPh sb="6" eb="7">
      <t>オナ</t>
    </rPh>
    <rPh sb="8" eb="10">
      <t>バアイ</t>
    </rPh>
    <rPh sb="13" eb="15">
      <t>カキ</t>
    </rPh>
    <rPh sb="16" eb="17">
      <t>トオ</t>
    </rPh>
    <rPh sb="19" eb="21">
      <t>ジュンイ</t>
    </rPh>
    <rPh sb="21" eb="23">
      <t>ケッテイ</t>
    </rPh>
    <phoneticPr fontId="2"/>
  </si>
  <si>
    <t>　　（１）得失点差　（２）総得点数　（３）該当チーム同士の対戦結果　（４）フェアプレーポイント　（５）抽選</t>
    <phoneticPr fontId="2"/>
  </si>
  <si>
    <t>県岐阜商業C</t>
    <phoneticPr fontId="2"/>
  </si>
  <si>
    <t>岐阜工業C</t>
    <phoneticPr fontId="2"/>
  </si>
  <si>
    <t>大垣日大B</t>
    <phoneticPr fontId="2"/>
  </si>
  <si>
    <t>大垣養老</t>
    <phoneticPr fontId="2"/>
  </si>
  <si>
    <t>大垣東</t>
    <phoneticPr fontId="2"/>
  </si>
  <si>
    <t>加納</t>
    <phoneticPr fontId="2"/>
  </si>
  <si>
    <t>鶯谷</t>
    <phoneticPr fontId="2"/>
  </si>
  <si>
    <t>G３（A）リーグ　U－１８　２０２４</t>
    <phoneticPr fontId="2"/>
  </si>
  <si>
    <t>Ｇ３（A）リーグ　Ｕ－１８　２０２４　戦績表</t>
    <rPh sb="19" eb="21">
      <t>センセキ</t>
    </rPh>
    <rPh sb="21" eb="22">
      <t>ヒョウ</t>
    </rPh>
    <phoneticPr fontId="2"/>
  </si>
  <si>
    <t>大垣養老</t>
    <rPh sb="0" eb="4">
      <t>オオガキヨウロウ</t>
    </rPh>
    <phoneticPr fontId="2"/>
  </si>
  <si>
    <t>十六粟野
グラウンド</t>
    <rPh sb="0" eb="4">
      <t>ジュウロクアワノ</t>
    </rPh>
    <phoneticPr fontId="2"/>
  </si>
  <si>
    <t>フィールド
かけぼら</t>
    <phoneticPr fontId="2"/>
  </si>
  <si>
    <t>7-2</t>
    <phoneticPr fontId="2"/>
  </si>
  <si>
    <t>2-0</t>
    <phoneticPr fontId="2"/>
  </si>
  <si>
    <t>○</t>
    <phoneticPr fontId="2"/>
  </si>
  <si>
    <t>×</t>
    <phoneticPr fontId="2"/>
  </si>
  <si>
    <t>1-2</t>
    <phoneticPr fontId="2"/>
  </si>
  <si>
    <t>1-3</t>
    <phoneticPr fontId="2"/>
  </si>
  <si>
    <t>0-3</t>
    <phoneticPr fontId="2"/>
  </si>
  <si>
    <t>6-0</t>
    <phoneticPr fontId="2"/>
  </si>
  <si>
    <t>3-0</t>
    <phoneticPr fontId="2"/>
  </si>
  <si>
    <t>2-6</t>
    <phoneticPr fontId="2"/>
  </si>
  <si>
    <t>※鶯谷高校の私情により
大垣東の不戦勝</t>
    <rPh sb="1" eb="3">
      <t>ウグイスダニ</t>
    </rPh>
    <rPh sb="3" eb="5">
      <t>コウコウ</t>
    </rPh>
    <rPh sb="6" eb="8">
      <t>シジョウ</t>
    </rPh>
    <rPh sb="12" eb="15">
      <t>オオガキヒガシ</t>
    </rPh>
    <rPh sb="16" eb="19">
      <t>フセンショウ</t>
    </rPh>
    <phoneticPr fontId="2"/>
  </si>
  <si>
    <t>△</t>
    <phoneticPr fontId="2"/>
  </si>
  <si>
    <t>19-0</t>
    <phoneticPr fontId="2"/>
  </si>
  <si>
    <t>※8/17に実施</t>
    <rPh sb="6" eb="8">
      <t>ジッシ</t>
    </rPh>
    <phoneticPr fontId="2"/>
  </si>
  <si>
    <t>2-2</t>
    <phoneticPr fontId="2"/>
  </si>
  <si>
    <t>1-2</t>
    <phoneticPr fontId="2"/>
  </si>
  <si>
    <t>9-0</t>
    <phoneticPr fontId="2"/>
  </si>
  <si>
    <t>赤坂スポーツ公園</t>
    <rPh sb="0" eb="2">
      <t>アカサカ</t>
    </rPh>
    <rPh sb="6" eb="8">
      <t>コウエン</t>
    </rPh>
    <phoneticPr fontId="2"/>
  </si>
  <si>
    <t>※8/31延期分</t>
    <rPh sb="5" eb="8">
      <t>エンキブン</t>
    </rPh>
    <phoneticPr fontId="2"/>
  </si>
  <si>
    <t>※鶯谷高校の私情により
加納高校の不戦勝</t>
    <rPh sb="1" eb="3">
      <t>ウグイスダニ</t>
    </rPh>
    <rPh sb="3" eb="5">
      <t>コウコウ</t>
    </rPh>
    <rPh sb="6" eb="8">
      <t>シジョウ</t>
    </rPh>
    <rPh sb="12" eb="16">
      <t>カノウコウコウ</t>
    </rPh>
    <rPh sb="17" eb="20">
      <t>フセンショウ</t>
    </rPh>
    <phoneticPr fontId="2"/>
  </si>
  <si>
    <t>※鶯谷高校の私情により
岐阜工業高校の不戦勝</t>
    <rPh sb="1" eb="3">
      <t>ウグイスダニ</t>
    </rPh>
    <rPh sb="3" eb="5">
      <t>コウコウ</t>
    </rPh>
    <rPh sb="6" eb="8">
      <t>シジョウ</t>
    </rPh>
    <rPh sb="12" eb="14">
      <t>ギフ</t>
    </rPh>
    <rPh sb="14" eb="16">
      <t>コウギョウ</t>
    </rPh>
    <rPh sb="16" eb="18">
      <t>コウコウ</t>
    </rPh>
    <rPh sb="19" eb="22">
      <t>フセンショウ</t>
    </rPh>
    <phoneticPr fontId="2"/>
  </si>
  <si>
    <t>4-1</t>
    <phoneticPr fontId="2"/>
  </si>
  <si>
    <t>0-4</t>
    <phoneticPr fontId="2"/>
  </si>
  <si>
    <t>3-1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</si>
</sst>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0" borderId="2" xfId="0" applyFont="1" applyBorder="1">
      <alignment vertical="center"/>
    </xf>
    <xf numFmtId="0" fontId="6" fillId="0" borderId="3" xfId="0" applyFont="1" applyBorder="1" applyAlignment="1">
      <alignment vertical="center" textRotation="255" shrinkToFit="1"/>
    </xf>
    <xf numFmtId="0" fontId="6" fillId="0" borderId="4" xfId="0" applyFont="1" applyBorder="1" applyAlignment="1">
      <alignment vertical="center" textRotation="255" shrinkToFit="1"/>
    </xf>
    <xf numFmtId="0" fontId="7" fillId="0" borderId="4" xfId="0" applyFont="1" applyBorder="1" applyAlignment="1">
      <alignment vertical="center" textRotation="255" shrinkToFit="1"/>
    </xf>
    <xf numFmtId="0" fontId="7" fillId="0" borderId="5" xfId="0" applyFont="1" applyBorder="1" applyAlignment="1">
      <alignment vertical="center" textRotation="255" shrinkToFit="1"/>
    </xf>
    <xf numFmtId="0" fontId="1" fillId="0" borderId="0" xfId="0" applyFont="1" applyAlignment="1">
      <alignment vertical="center" textRotation="255" shrinkToFi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5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56" fontId="0" fillId="3" borderId="55" xfId="0" applyNumberFormat="1" applyFill="1" applyBorder="1" applyAlignment="1">
      <alignment horizontal="center" vertical="center"/>
    </xf>
    <xf numFmtId="56" fontId="0" fillId="3" borderId="14" xfId="0" applyNumberFormat="1" applyFill="1" applyBorder="1" applyAlignment="1">
      <alignment horizontal="center" vertical="center"/>
    </xf>
    <xf numFmtId="56" fontId="0" fillId="3" borderId="5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6" fontId="0" fillId="0" borderId="55" xfId="0" applyNumberFormat="1" applyBorder="1" applyAlignment="1">
      <alignment horizontal="center" vertical="center"/>
    </xf>
    <xf numFmtId="56" fontId="0" fillId="0" borderId="14" xfId="0" applyNumberFormat="1" applyBorder="1" applyAlignment="1">
      <alignment horizontal="center" vertical="center"/>
    </xf>
    <xf numFmtId="56" fontId="0" fillId="0" borderId="56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3" fillId="0" borderId="23" xfId="0" applyFont="1" applyBorder="1" applyAlignment="1">
      <alignment horizontal="center" vertical="center" textRotation="255" shrinkToFit="1"/>
    </xf>
    <xf numFmtId="0" fontId="3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241300</xdr:colOff>
      <xdr:row>12</xdr:row>
      <xdr:rowOff>292100</xdr:rowOff>
    </xdr:from>
    <xdr:to>
      <xdr:col>19</xdr:col>
      <xdr:colOff>63500</xdr:colOff>
      <xdr:row>15</xdr:row>
      <xdr:rowOff>38100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5A6EA9A-D5BC-7B91-525B-B6AE9C74B5E4}"/>
            </a:ext>
          </a:extLst>
        </xdr:cNvPr>
        <xdr:cNvCxnSpPr/>
      </xdr:nvCxnSpPr>
      <xdr:spPr>
        <a:xfrm>
          <a:off x="5308600" y="5054600"/>
          <a:ext cx="965200" cy="774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topLeftCell="A17" zoomScaleNormal="100" workbookViewId="0">
      <selection activeCell="H23" sqref="H23:H25"/>
    </sheetView>
  </sheetViews>
  <sheetFormatPr defaultRowHeight="13.5" x14ac:dyDescent="0.15"/>
  <cols>
    <col min="1" max="1" width="8.625" style="1" customWidth="1"/>
    <col min="2" max="2" width="10.625" style="1" customWidth="1"/>
    <col min="3" max="3" width="4" style="1" customWidth="1"/>
    <col min="4" max="4" width="12.625" customWidth="1"/>
    <col min="6" max="6" width="3.875" customWidth="1"/>
    <col min="7" max="7" width="12.625" customWidth="1"/>
    <col min="8" max="8" width="14.75" customWidth="1"/>
    <col min="9" max="9" width="12.875" customWidth="1"/>
    <col min="10" max="10" width="21.25" bestFit="1" customWidth="1"/>
  </cols>
  <sheetData>
    <row r="1" spans="1:13" ht="20.100000000000001" customHeight="1" thickBot="1" x14ac:dyDescent="0.2"/>
    <row r="2" spans="1:13" ht="20.100000000000001" customHeight="1" x14ac:dyDescent="0.15">
      <c r="A2" s="53" t="s">
        <v>27</v>
      </c>
      <c r="B2" s="54"/>
      <c r="C2" s="54"/>
      <c r="D2" s="54"/>
      <c r="E2" s="55"/>
      <c r="G2" s="2">
        <v>1</v>
      </c>
      <c r="H2" s="2" t="s">
        <v>20</v>
      </c>
    </row>
    <row r="3" spans="1:13" ht="20.100000000000001" customHeight="1" thickBot="1" x14ac:dyDescent="0.2">
      <c r="A3" s="56"/>
      <c r="B3" s="57"/>
      <c r="C3" s="57"/>
      <c r="D3" s="57"/>
      <c r="E3" s="58"/>
      <c r="G3" s="2">
        <v>2</v>
      </c>
      <c r="H3" s="2" t="s">
        <v>21</v>
      </c>
    </row>
    <row r="4" spans="1:13" ht="20.100000000000001" customHeight="1" x14ac:dyDescent="0.15">
      <c r="G4" s="2">
        <v>3</v>
      </c>
      <c r="H4" s="2" t="s">
        <v>22</v>
      </c>
    </row>
    <row r="5" spans="1:13" ht="20.100000000000001" customHeight="1" x14ac:dyDescent="0.15">
      <c r="A5" s="49"/>
      <c r="B5" s="49"/>
      <c r="D5" s="49" t="str">
        <f>IF(C5=0,"",VLOOKUP(C5,$G$2:$H$8,2))</f>
        <v/>
      </c>
      <c r="E5" s="49"/>
      <c r="G5" s="2">
        <v>4</v>
      </c>
      <c r="H5" s="2" t="s">
        <v>23</v>
      </c>
    </row>
    <row r="6" spans="1:13" ht="20.100000000000001" customHeight="1" x14ac:dyDescent="0.15">
      <c r="A6" s="49"/>
      <c r="B6" s="49"/>
      <c r="D6" s="49"/>
      <c r="E6" s="49"/>
      <c r="G6" s="2">
        <v>5</v>
      </c>
      <c r="H6" s="2" t="s">
        <v>24</v>
      </c>
      <c r="J6" s="1"/>
    </row>
    <row r="7" spans="1:13" ht="20.100000000000001" customHeight="1" x14ac:dyDescent="0.15">
      <c r="G7" s="2">
        <v>6</v>
      </c>
      <c r="H7" s="2" t="s">
        <v>25</v>
      </c>
      <c r="J7" s="1"/>
    </row>
    <row r="8" spans="1:13" ht="20.100000000000001" customHeight="1" x14ac:dyDescent="0.15">
      <c r="D8" s="49"/>
      <c r="E8" s="49"/>
      <c r="G8" s="2">
        <v>7</v>
      </c>
      <c r="H8" s="2" t="s">
        <v>26</v>
      </c>
      <c r="J8" s="1"/>
    </row>
    <row r="9" spans="1:13" x14ac:dyDescent="0.15">
      <c r="J9" s="1"/>
    </row>
    <row r="10" spans="1:13" ht="24.95" customHeight="1" x14ac:dyDescent="0.15">
      <c r="A10" s="2" t="s">
        <v>0</v>
      </c>
      <c r="B10" s="2" t="s">
        <v>1</v>
      </c>
      <c r="C10" s="50" t="s">
        <v>2</v>
      </c>
      <c r="D10" s="51"/>
      <c r="E10" s="51"/>
      <c r="F10" s="51"/>
      <c r="G10" s="52"/>
      <c r="H10" s="2" t="s">
        <v>3</v>
      </c>
      <c r="I10" s="23" t="s">
        <v>4</v>
      </c>
      <c r="J10" s="1"/>
    </row>
    <row r="11" spans="1:13" ht="30" customHeight="1" x14ac:dyDescent="0.15">
      <c r="A11" s="46">
        <v>1</v>
      </c>
      <c r="B11" s="48">
        <v>45452</v>
      </c>
      <c r="C11" s="2">
        <v>4</v>
      </c>
      <c r="D11" s="2" t="str">
        <f t="shared" ref="D11:D31" si="0">IF(C11=0,"",VLOOKUP(C11,$G$2:$H$8,2))</f>
        <v>大垣養老</v>
      </c>
      <c r="E11" s="26" t="s">
        <v>36</v>
      </c>
      <c r="F11" s="2">
        <v>6</v>
      </c>
      <c r="G11" s="2" t="str">
        <f t="shared" ref="G11:G31" si="1">IF(F11=0,"",VLOOKUP(F11,$G$2:$H$8,2))</f>
        <v>加納</v>
      </c>
      <c r="H11" s="40" t="s">
        <v>25</v>
      </c>
      <c r="I11" s="24">
        <v>0.39583333333333331</v>
      </c>
      <c r="J11" s="1"/>
      <c r="L11" s="1"/>
      <c r="M11" s="1"/>
    </row>
    <row r="12" spans="1:13" ht="30" customHeight="1" x14ac:dyDescent="0.15">
      <c r="A12" s="44"/>
      <c r="B12" s="40"/>
      <c r="C12" s="2">
        <v>3</v>
      </c>
      <c r="D12" s="2" t="str">
        <f t="shared" si="0"/>
        <v>大垣日大B</v>
      </c>
      <c r="E12" s="26" t="s">
        <v>32</v>
      </c>
      <c r="F12" s="2">
        <v>7</v>
      </c>
      <c r="G12" s="2" t="str">
        <f t="shared" si="1"/>
        <v>鶯谷</v>
      </c>
      <c r="H12" s="40"/>
      <c r="I12" s="24">
        <v>0.47916666666666669</v>
      </c>
      <c r="J12" s="1"/>
      <c r="L12" s="1"/>
      <c r="M12" s="1"/>
    </row>
    <row r="13" spans="1:13" ht="30" customHeight="1" x14ac:dyDescent="0.15">
      <c r="A13" s="45"/>
      <c r="B13" s="40"/>
      <c r="C13" s="2">
        <v>1</v>
      </c>
      <c r="D13" s="2" t="str">
        <f t="shared" si="0"/>
        <v>県岐阜商業C</v>
      </c>
      <c r="E13" s="26" t="s">
        <v>33</v>
      </c>
      <c r="F13" s="2">
        <v>2</v>
      </c>
      <c r="G13" s="2" t="str">
        <f t="shared" si="1"/>
        <v>岐阜工業C</v>
      </c>
      <c r="H13" s="40"/>
      <c r="I13" s="24">
        <v>0.5625</v>
      </c>
      <c r="J13" s="1"/>
    </row>
    <row r="14" spans="1:13" ht="30" customHeight="1" x14ac:dyDescent="0.15">
      <c r="A14" s="46">
        <v>2</v>
      </c>
      <c r="B14" s="41">
        <v>45465</v>
      </c>
      <c r="C14" s="2">
        <v>5</v>
      </c>
      <c r="D14" s="2" t="str">
        <f t="shared" si="0"/>
        <v>大垣東</v>
      </c>
      <c r="E14" s="26" t="s">
        <v>37</v>
      </c>
      <c r="F14" s="2">
        <v>6</v>
      </c>
      <c r="G14" s="2" t="str">
        <f t="shared" si="1"/>
        <v>加納</v>
      </c>
      <c r="H14" s="46" t="s">
        <v>24</v>
      </c>
      <c r="I14" s="24">
        <v>0.39583333333333331</v>
      </c>
      <c r="J14" s="1"/>
      <c r="L14" s="1"/>
      <c r="M14" s="1"/>
    </row>
    <row r="15" spans="1:13" ht="30" customHeight="1" x14ac:dyDescent="0.15">
      <c r="A15" s="44"/>
      <c r="B15" s="42"/>
      <c r="C15" s="2">
        <v>1</v>
      </c>
      <c r="D15" s="2" t="str">
        <f t="shared" si="0"/>
        <v>県岐阜商業C</v>
      </c>
      <c r="E15" s="26" t="s">
        <v>38</v>
      </c>
      <c r="F15" s="2">
        <v>3</v>
      </c>
      <c r="G15" s="2" t="str">
        <f t="shared" si="1"/>
        <v>大垣日大B</v>
      </c>
      <c r="H15" s="44"/>
      <c r="I15" s="24">
        <v>0.47916666666666669</v>
      </c>
      <c r="J15" s="1"/>
      <c r="L15" s="1"/>
      <c r="M15" s="1"/>
    </row>
    <row r="16" spans="1:13" ht="30" customHeight="1" x14ac:dyDescent="0.15">
      <c r="A16" s="45"/>
      <c r="B16" s="43"/>
      <c r="C16" s="2">
        <v>4</v>
      </c>
      <c r="D16" s="2" t="str">
        <f t="shared" si="0"/>
        <v>大垣養老</v>
      </c>
      <c r="E16" s="26" t="s">
        <v>39</v>
      </c>
      <c r="F16" s="2">
        <v>7</v>
      </c>
      <c r="G16" s="2" t="str">
        <f t="shared" si="1"/>
        <v>鶯谷</v>
      </c>
      <c r="H16" s="45"/>
      <c r="I16" s="24">
        <v>0.5625</v>
      </c>
      <c r="J16" s="1"/>
    </row>
    <row r="17" spans="1:13" ht="30" customHeight="1" x14ac:dyDescent="0.15">
      <c r="A17" s="46">
        <v>3</v>
      </c>
      <c r="B17" s="48">
        <v>45493</v>
      </c>
      <c r="C17" s="2">
        <v>2</v>
      </c>
      <c r="D17" s="2" t="str">
        <f>IF(C17=0,"",VLOOKUP(C17,$G$2:$H$8,2))</f>
        <v>岐阜工業C</v>
      </c>
      <c r="E17" s="26" t="s">
        <v>41</v>
      </c>
      <c r="F17" s="2">
        <v>3</v>
      </c>
      <c r="G17" s="2" t="str">
        <f>IF(F17=0,"",VLOOKUP(F17,$G$2:$H$8,2))</f>
        <v>大垣日大B</v>
      </c>
      <c r="H17" s="47" t="s">
        <v>31</v>
      </c>
      <c r="I17" s="24">
        <v>0.41666666666666669</v>
      </c>
      <c r="J17" s="1"/>
      <c r="L17" s="1"/>
      <c r="M17" s="1"/>
    </row>
    <row r="18" spans="1:13" ht="30" customHeight="1" x14ac:dyDescent="0.15">
      <c r="A18" s="44"/>
      <c r="B18" s="40"/>
      <c r="C18" s="2">
        <v>5</v>
      </c>
      <c r="D18" s="2" t="str">
        <f>IF(C18=0,"",VLOOKUP(C18,$G$2:$H$8,2))</f>
        <v>大垣東</v>
      </c>
      <c r="E18" s="26" t="s">
        <v>40</v>
      </c>
      <c r="F18" s="2">
        <v>7</v>
      </c>
      <c r="G18" s="2" t="str">
        <f>IF(F18=0,"",VLOOKUP(F18,$G$2:$H$8,2))</f>
        <v>鶯谷</v>
      </c>
      <c r="H18" s="40"/>
      <c r="I18" s="24">
        <v>0.5</v>
      </c>
      <c r="J18" s="28" t="s">
        <v>42</v>
      </c>
      <c r="L18" s="1"/>
      <c r="M18" s="1"/>
    </row>
    <row r="19" spans="1:13" ht="30" customHeight="1" x14ac:dyDescent="0.15">
      <c r="A19" s="45"/>
      <c r="B19" s="40"/>
      <c r="C19" s="2">
        <v>1</v>
      </c>
      <c r="D19" s="2" t="str">
        <f>IF(C19=0,"",VLOOKUP(C19,$G$2:$H$8,2))</f>
        <v>県岐阜商業C</v>
      </c>
      <c r="E19" s="29" t="s">
        <v>44</v>
      </c>
      <c r="F19" s="2">
        <v>4</v>
      </c>
      <c r="G19" s="2" t="str">
        <f>IF(F19=0,"",VLOOKUP(F19,$G$2:$H$8,2))</f>
        <v>大垣養老</v>
      </c>
      <c r="H19" s="40"/>
      <c r="I19" s="24">
        <v>0.58333333333333337</v>
      </c>
      <c r="J19" s="1" t="s">
        <v>45</v>
      </c>
    </row>
    <row r="20" spans="1:13" ht="30" customHeight="1" x14ac:dyDescent="0.15">
      <c r="A20" s="34">
        <v>4</v>
      </c>
      <c r="B20" s="37">
        <v>45556</v>
      </c>
      <c r="C20" s="30">
        <v>1</v>
      </c>
      <c r="D20" s="30" t="str">
        <f t="shared" si="0"/>
        <v>県岐阜商業C</v>
      </c>
      <c r="E20" s="27" t="s">
        <v>5</v>
      </c>
      <c r="F20" s="30">
        <v>6</v>
      </c>
      <c r="G20" s="30" t="str">
        <f t="shared" si="1"/>
        <v>加納</v>
      </c>
      <c r="H20" s="34" t="s">
        <v>49</v>
      </c>
      <c r="I20" s="31">
        <v>0.41666666666666669</v>
      </c>
      <c r="J20" s="33" t="s">
        <v>50</v>
      </c>
      <c r="L20" s="1"/>
      <c r="M20" s="1"/>
    </row>
    <row r="21" spans="1:13" ht="30" customHeight="1" x14ac:dyDescent="0.15">
      <c r="A21" s="35"/>
      <c r="B21" s="38"/>
      <c r="C21" s="30">
        <v>3</v>
      </c>
      <c r="D21" s="30" t="str">
        <f t="shared" si="0"/>
        <v>大垣日大B</v>
      </c>
      <c r="E21" s="27" t="s">
        <v>5</v>
      </c>
      <c r="F21" s="30">
        <v>4</v>
      </c>
      <c r="G21" s="30" t="str">
        <f t="shared" si="1"/>
        <v>大垣養老</v>
      </c>
      <c r="H21" s="35"/>
      <c r="I21" s="31">
        <v>0.5</v>
      </c>
      <c r="J21" s="33"/>
    </row>
    <row r="22" spans="1:13" ht="30" customHeight="1" x14ac:dyDescent="0.15">
      <c r="A22" s="36"/>
      <c r="B22" s="39"/>
      <c r="C22" s="30">
        <v>2</v>
      </c>
      <c r="D22" s="30" t="str">
        <f t="shared" si="0"/>
        <v>岐阜工業C</v>
      </c>
      <c r="E22" s="27" t="s">
        <v>5</v>
      </c>
      <c r="F22" s="30">
        <v>5</v>
      </c>
      <c r="G22" s="30" t="str">
        <f t="shared" si="1"/>
        <v>大垣東</v>
      </c>
      <c r="H22" s="36"/>
      <c r="I22" s="31">
        <v>0.58333333333333337</v>
      </c>
      <c r="J22" s="33"/>
    </row>
    <row r="23" spans="1:13" ht="30" customHeight="1" x14ac:dyDescent="0.15">
      <c r="A23" s="46">
        <v>5</v>
      </c>
      <c r="B23" s="41">
        <v>45543</v>
      </c>
      <c r="C23" s="2">
        <v>2</v>
      </c>
      <c r="D23" s="2" t="str">
        <f>IF(C23=0,"",VLOOKUP(C23,$G$2:$H$8,2))</f>
        <v>岐阜工業C</v>
      </c>
      <c r="E23" s="26" t="s">
        <v>46</v>
      </c>
      <c r="F23" s="2">
        <v>6</v>
      </c>
      <c r="G23" s="2" t="str">
        <f>IF(F23=0,"",VLOOKUP(F23,$G$2:$H$8,2))</f>
        <v>加納</v>
      </c>
      <c r="H23" s="47" t="s">
        <v>30</v>
      </c>
      <c r="I23" s="24">
        <v>0.41666666666666669</v>
      </c>
      <c r="J23" s="1"/>
      <c r="L23" s="1"/>
      <c r="M23" s="1"/>
    </row>
    <row r="24" spans="1:13" ht="30" customHeight="1" x14ac:dyDescent="0.15">
      <c r="A24" s="44"/>
      <c r="B24" s="42"/>
      <c r="C24" s="2">
        <v>3</v>
      </c>
      <c r="D24" s="2" t="str">
        <f>IF(C24=0,"",VLOOKUP(C24,$G$2:$H$8,2))</f>
        <v>大垣日大B</v>
      </c>
      <c r="E24" s="26" t="s">
        <v>47</v>
      </c>
      <c r="F24" s="2">
        <v>5</v>
      </c>
      <c r="G24" s="2" t="str">
        <f>IF(F24=0,"",VLOOKUP(F24,$G$2:$H$8,2))</f>
        <v>大垣東</v>
      </c>
      <c r="H24" s="40"/>
      <c r="I24" s="24">
        <v>0.5</v>
      </c>
      <c r="J24" s="1"/>
      <c r="L24" s="1"/>
      <c r="M24" s="1"/>
    </row>
    <row r="25" spans="1:13" ht="30" customHeight="1" x14ac:dyDescent="0.15">
      <c r="A25" s="45"/>
      <c r="B25" s="43"/>
      <c r="C25" s="25">
        <v>1</v>
      </c>
      <c r="D25" s="2" t="str">
        <f>IF(C25=0,"",VLOOKUP(C25,$G$2:$H$8,2))</f>
        <v>県岐阜商業C</v>
      </c>
      <c r="E25" s="26" t="s">
        <v>48</v>
      </c>
      <c r="F25" s="25">
        <v>7</v>
      </c>
      <c r="G25" s="2" t="str">
        <f>IF(F25=0,"",VLOOKUP(F25,$G$2:$H$8,2))</f>
        <v>鶯谷</v>
      </c>
      <c r="H25" s="40"/>
      <c r="I25" s="24">
        <v>0.58333333333333337</v>
      </c>
      <c r="J25" s="1"/>
    </row>
    <row r="26" spans="1:13" ht="30" customHeight="1" x14ac:dyDescent="0.15">
      <c r="A26" s="40">
        <v>6</v>
      </c>
      <c r="B26" s="41">
        <v>45550</v>
      </c>
      <c r="C26" s="2">
        <v>2</v>
      </c>
      <c r="D26" s="2" t="str">
        <f>IF(C26=0,"",VLOOKUP(C26,$G$2:$H$8,2))</f>
        <v>岐阜工業C</v>
      </c>
      <c r="E26" s="26" t="s">
        <v>53</v>
      </c>
      <c r="F26" s="2">
        <v>4</v>
      </c>
      <c r="G26" s="2" t="str">
        <f>IF(F26=0,"",VLOOKUP(F26,$G$2:$H$8,2))</f>
        <v>大垣養老</v>
      </c>
      <c r="H26" s="44" t="s">
        <v>29</v>
      </c>
      <c r="I26" s="24">
        <v>0.39583333333333331</v>
      </c>
    </row>
    <row r="27" spans="1:13" ht="30" customHeight="1" x14ac:dyDescent="0.15">
      <c r="A27" s="40"/>
      <c r="B27" s="42"/>
      <c r="C27" s="2">
        <v>1</v>
      </c>
      <c r="D27" s="2" t="str">
        <f>IF(C27=0,"",VLOOKUP(C27,$G$2:$H$8,2))</f>
        <v>県岐阜商業C</v>
      </c>
      <c r="E27" s="26" t="s">
        <v>36</v>
      </c>
      <c r="F27" s="2">
        <v>5</v>
      </c>
      <c r="G27" s="2" t="str">
        <f>IF(F27=0,"",VLOOKUP(F27,$G$2:$H$8,2))</f>
        <v>大垣東</v>
      </c>
      <c r="H27" s="44"/>
      <c r="I27" s="24">
        <v>0.47916666666666669</v>
      </c>
    </row>
    <row r="28" spans="1:13" ht="30" customHeight="1" x14ac:dyDescent="0.15">
      <c r="A28" s="40"/>
      <c r="B28" s="43"/>
      <c r="C28" s="103">
        <v>6</v>
      </c>
      <c r="D28" s="103" t="str">
        <f t="shared" si="0"/>
        <v>加納</v>
      </c>
      <c r="E28" s="26" t="s">
        <v>40</v>
      </c>
      <c r="F28" s="103">
        <v>7</v>
      </c>
      <c r="G28" s="103" t="str">
        <f t="shared" si="1"/>
        <v>鶯谷</v>
      </c>
      <c r="H28" s="45"/>
      <c r="I28" s="24">
        <v>0.5625</v>
      </c>
      <c r="J28" s="32" t="s">
        <v>51</v>
      </c>
    </row>
    <row r="29" spans="1:13" ht="30" customHeight="1" x14ac:dyDescent="0.15">
      <c r="A29" s="40">
        <v>7</v>
      </c>
      <c r="B29" s="41">
        <v>45551</v>
      </c>
      <c r="C29" s="2">
        <v>4</v>
      </c>
      <c r="D29" s="2" t="str">
        <f t="shared" si="0"/>
        <v>大垣養老</v>
      </c>
      <c r="E29" s="26" t="s">
        <v>54</v>
      </c>
      <c r="F29" s="2">
        <v>5</v>
      </c>
      <c r="G29" s="2" t="str">
        <f t="shared" si="1"/>
        <v>大垣東</v>
      </c>
      <c r="H29" s="44" t="s">
        <v>29</v>
      </c>
      <c r="I29" s="24">
        <v>0.39583333333333331</v>
      </c>
    </row>
    <row r="30" spans="1:13" ht="30" customHeight="1" x14ac:dyDescent="0.15">
      <c r="A30" s="40"/>
      <c r="B30" s="42"/>
      <c r="C30" s="2">
        <v>3</v>
      </c>
      <c r="D30" s="2" t="str">
        <f t="shared" si="0"/>
        <v>大垣日大B</v>
      </c>
      <c r="E30" s="26" t="s">
        <v>55</v>
      </c>
      <c r="F30" s="2">
        <v>6</v>
      </c>
      <c r="G30" s="2" t="str">
        <f t="shared" si="1"/>
        <v>加納</v>
      </c>
      <c r="H30" s="44"/>
      <c r="I30" s="24">
        <v>0.47916666666666669</v>
      </c>
    </row>
    <row r="31" spans="1:13" ht="30" customHeight="1" x14ac:dyDescent="0.15">
      <c r="A31" s="40"/>
      <c r="B31" s="43"/>
      <c r="C31" s="103">
        <v>2</v>
      </c>
      <c r="D31" s="103" t="str">
        <f t="shared" si="0"/>
        <v>岐阜工業C</v>
      </c>
      <c r="E31" s="26" t="s">
        <v>40</v>
      </c>
      <c r="F31" s="103">
        <v>7</v>
      </c>
      <c r="G31" s="103" t="str">
        <f t="shared" si="1"/>
        <v>鶯谷</v>
      </c>
      <c r="H31" s="45"/>
      <c r="I31" s="24">
        <v>0.5625</v>
      </c>
      <c r="J31" s="32" t="s">
        <v>52</v>
      </c>
    </row>
  </sheetData>
  <mergeCells count="29">
    <mergeCell ref="A2:E3"/>
    <mergeCell ref="A5:B5"/>
    <mergeCell ref="D5:E5"/>
    <mergeCell ref="A6:B6"/>
    <mergeCell ref="D6:E6"/>
    <mergeCell ref="D8:E8"/>
    <mergeCell ref="C10:G10"/>
    <mergeCell ref="A11:A13"/>
    <mergeCell ref="B11:B13"/>
    <mergeCell ref="H11:H13"/>
    <mergeCell ref="A14:A16"/>
    <mergeCell ref="B14:B16"/>
    <mergeCell ref="H14:H16"/>
    <mergeCell ref="A17:A19"/>
    <mergeCell ref="B17:B19"/>
    <mergeCell ref="H17:H19"/>
    <mergeCell ref="J20:J22"/>
    <mergeCell ref="A20:A22"/>
    <mergeCell ref="B20:B22"/>
    <mergeCell ref="H20:H22"/>
    <mergeCell ref="A29:A31"/>
    <mergeCell ref="B29:B31"/>
    <mergeCell ref="H29:H31"/>
    <mergeCell ref="A23:A25"/>
    <mergeCell ref="B23:B25"/>
    <mergeCell ref="H23:H25"/>
    <mergeCell ref="A26:A28"/>
    <mergeCell ref="B26:B28"/>
    <mergeCell ref="H26:H28"/>
  </mergeCells>
  <phoneticPr fontId="2"/>
  <pageMargins left="0.66" right="0.65" top="0.98399999999999999" bottom="0.98399999999999999" header="0.51200000000000001" footer="0.51200000000000001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1"/>
  <sheetViews>
    <sheetView topLeftCell="A2" workbookViewId="0">
      <selection activeCell="E12" sqref="E12:G12"/>
    </sheetView>
  </sheetViews>
  <sheetFormatPr defaultColWidth="4" defaultRowHeight="27" customHeight="1" x14ac:dyDescent="0.15"/>
  <cols>
    <col min="1" max="1" width="14" style="4" customWidth="1"/>
    <col min="2" max="22" width="3.75" style="4" customWidth="1"/>
    <col min="23" max="24" width="4" style="4" customWidth="1"/>
    <col min="25" max="25" width="6" style="5" customWidth="1"/>
    <col min="26" max="28" width="4" style="4" customWidth="1"/>
    <col min="29" max="30" width="7.5" style="4" customWidth="1"/>
    <col min="31" max="32" width="3.75" style="4" customWidth="1"/>
    <col min="33" max="16384" width="4" style="4"/>
  </cols>
  <sheetData>
    <row r="1" spans="1:35" ht="30" customHeight="1" x14ac:dyDescent="0.15">
      <c r="A1" s="94" t="s">
        <v>28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3"/>
    </row>
    <row r="2" spans="1:35" ht="10.5" customHeight="1" thickBot="1" x14ac:dyDescent="0.2"/>
    <row r="3" spans="1:35" ht="91.5" customHeight="1" x14ac:dyDescent="0.15">
      <c r="A3" s="6"/>
      <c r="B3" s="95" t="str">
        <f>A4</f>
        <v>県岐阜商業C</v>
      </c>
      <c r="C3" s="96"/>
      <c r="D3" s="97"/>
      <c r="E3" s="95" t="str">
        <f>A6</f>
        <v>岐阜工業C</v>
      </c>
      <c r="F3" s="96"/>
      <c r="G3" s="97"/>
      <c r="H3" s="95" t="str">
        <f>A8</f>
        <v>大垣日大B</v>
      </c>
      <c r="I3" s="96"/>
      <c r="J3" s="97"/>
      <c r="K3" s="95" t="str">
        <f>A10</f>
        <v>大垣養老</v>
      </c>
      <c r="L3" s="96"/>
      <c r="M3" s="97"/>
      <c r="N3" s="95" t="str">
        <f>A12</f>
        <v>大垣東</v>
      </c>
      <c r="O3" s="96"/>
      <c r="P3" s="97"/>
      <c r="Q3" s="95" t="str">
        <f>A14</f>
        <v>加納</v>
      </c>
      <c r="R3" s="96"/>
      <c r="S3" s="97"/>
      <c r="T3" s="95" t="str">
        <f>A16</f>
        <v>鶯谷</v>
      </c>
      <c r="U3" s="96"/>
      <c r="V3" s="97"/>
      <c r="W3" s="7" t="s">
        <v>6</v>
      </c>
      <c r="X3" s="8" t="s">
        <v>7</v>
      </c>
      <c r="Y3" s="8" t="s">
        <v>8</v>
      </c>
      <c r="Z3" s="8" t="s">
        <v>9</v>
      </c>
      <c r="AA3" s="8" t="s">
        <v>10</v>
      </c>
      <c r="AB3" s="8" t="s">
        <v>11</v>
      </c>
      <c r="AC3" s="9" t="s">
        <v>12</v>
      </c>
      <c r="AD3" s="10" t="s">
        <v>13</v>
      </c>
      <c r="AE3" s="11"/>
      <c r="AF3" s="11"/>
      <c r="AG3" s="11"/>
      <c r="AH3" s="11"/>
      <c r="AI3" s="11"/>
    </row>
    <row r="4" spans="1:35" s="15" customFormat="1" ht="27" customHeight="1" x14ac:dyDescent="0.15">
      <c r="A4" s="98" t="s">
        <v>20</v>
      </c>
      <c r="B4" s="70"/>
      <c r="C4" s="70"/>
      <c r="D4" s="70"/>
      <c r="E4" s="59" t="s">
        <v>34</v>
      </c>
      <c r="F4" s="60"/>
      <c r="G4" s="61"/>
      <c r="H4" s="60" t="s">
        <v>35</v>
      </c>
      <c r="I4" s="60"/>
      <c r="J4" s="61"/>
      <c r="K4" s="59" t="s">
        <v>34</v>
      </c>
      <c r="L4" s="60"/>
      <c r="M4" s="61"/>
      <c r="N4" s="60" t="s">
        <v>35</v>
      </c>
      <c r="O4" s="60"/>
      <c r="P4" s="61"/>
      <c r="Q4" s="59"/>
      <c r="R4" s="60"/>
      <c r="S4" s="61"/>
      <c r="T4" s="59" t="s">
        <v>34</v>
      </c>
      <c r="U4" s="60"/>
      <c r="V4" s="61"/>
      <c r="W4" s="99">
        <f>(E5+H5+K5+N5+Q5+T5)</f>
        <v>31</v>
      </c>
      <c r="X4" s="62">
        <f>(G5+J5+M5+P5+S5+V5)</f>
        <v>5</v>
      </c>
      <c r="Y4" s="62">
        <f>(W4-X4)</f>
        <v>26</v>
      </c>
      <c r="Z4" s="62">
        <f>COUNTIF(E4:V4,"○")</f>
        <v>3</v>
      </c>
      <c r="AA4" s="62">
        <f>COUNTIF(E4:V4,"△")</f>
        <v>0</v>
      </c>
      <c r="AB4" s="62">
        <f>COUNTIF(E4:V4,"×")</f>
        <v>2</v>
      </c>
      <c r="AC4" s="101">
        <f>(3*Z4+1*AA4)</f>
        <v>9</v>
      </c>
      <c r="AD4" s="102"/>
    </row>
    <row r="5" spans="1:35" s="15" customFormat="1" ht="27" customHeight="1" x14ac:dyDescent="0.15">
      <c r="A5" s="75"/>
      <c r="B5" s="70"/>
      <c r="C5" s="70"/>
      <c r="D5" s="70"/>
      <c r="E5" s="12">
        <v>2</v>
      </c>
      <c r="F5" s="13" t="s">
        <v>15</v>
      </c>
      <c r="G5" s="14">
        <v>0</v>
      </c>
      <c r="H5" s="12">
        <v>0</v>
      </c>
      <c r="I5" s="13" t="s">
        <v>15</v>
      </c>
      <c r="J5" s="14">
        <v>3</v>
      </c>
      <c r="K5" s="12">
        <v>19</v>
      </c>
      <c r="L5" s="13" t="s">
        <v>15</v>
      </c>
      <c r="M5" s="14">
        <v>0</v>
      </c>
      <c r="N5" s="12">
        <v>1</v>
      </c>
      <c r="O5" s="13" t="s">
        <v>15</v>
      </c>
      <c r="P5" s="14">
        <v>2</v>
      </c>
      <c r="Q5" s="12"/>
      <c r="R5" s="13" t="s">
        <v>15</v>
      </c>
      <c r="S5" s="14"/>
      <c r="T5" s="13">
        <v>9</v>
      </c>
      <c r="U5" s="13" t="s">
        <v>15</v>
      </c>
      <c r="V5" s="14">
        <v>0</v>
      </c>
      <c r="W5" s="100"/>
      <c r="X5" s="68"/>
      <c r="Y5" s="68"/>
      <c r="Z5" s="68"/>
      <c r="AA5" s="68"/>
      <c r="AB5" s="68"/>
      <c r="AC5" s="76"/>
      <c r="AD5" s="77"/>
    </row>
    <row r="6" spans="1:35" s="15" customFormat="1" ht="27" customHeight="1" x14ac:dyDescent="0.15">
      <c r="A6" s="74" t="s">
        <v>21</v>
      </c>
      <c r="B6" s="60" t="s">
        <v>35</v>
      </c>
      <c r="C6" s="60"/>
      <c r="D6" s="61"/>
      <c r="E6" s="93"/>
      <c r="F6" s="93"/>
      <c r="G6" s="93"/>
      <c r="H6" s="60" t="s">
        <v>35</v>
      </c>
      <c r="I6" s="60"/>
      <c r="J6" s="61"/>
      <c r="K6" s="59" t="s">
        <v>34</v>
      </c>
      <c r="L6" s="60"/>
      <c r="M6" s="61"/>
      <c r="N6" s="59"/>
      <c r="O6" s="60"/>
      <c r="P6" s="61"/>
      <c r="Q6" s="59" t="s">
        <v>43</v>
      </c>
      <c r="R6" s="60"/>
      <c r="S6" s="61"/>
      <c r="T6" s="59" t="s">
        <v>34</v>
      </c>
      <c r="U6" s="60"/>
      <c r="V6" s="61"/>
      <c r="W6" s="81">
        <f>(B7+H7+K7+N7+Q7+T7)</f>
        <v>11</v>
      </c>
      <c r="X6" s="83">
        <f>(J7+D7+M7+P7+S7+V7)</f>
        <v>11</v>
      </c>
      <c r="Y6" s="83">
        <f>(W6-X6)</f>
        <v>0</v>
      </c>
      <c r="Z6" s="62">
        <f>COUNTIF(B6:V6,"○")</f>
        <v>2</v>
      </c>
      <c r="AA6" s="62">
        <f>COUNTIF(B6:V6,"△")</f>
        <v>1</v>
      </c>
      <c r="AB6" s="62">
        <f>COUNTIF(B6:V6,"×")</f>
        <v>2</v>
      </c>
      <c r="AC6" s="64">
        <f>(3*Z6+1*AA6)</f>
        <v>7</v>
      </c>
      <c r="AD6" s="66"/>
    </row>
    <row r="7" spans="1:35" s="15" customFormat="1" ht="27" customHeight="1" x14ac:dyDescent="0.15">
      <c r="A7" s="75"/>
      <c r="B7" s="16">
        <v>0</v>
      </c>
      <c r="C7" s="16" t="s">
        <v>14</v>
      </c>
      <c r="D7" s="17">
        <v>2</v>
      </c>
      <c r="E7" s="91"/>
      <c r="F7" s="91"/>
      <c r="G7" s="91"/>
      <c r="H7" s="18">
        <v>2</v>
      </c>
      <c r="I7" s="16" t="s">
        <v>14</v>
      </c>
      <c r="J7" s="17">
        <v>6</v>
      </c>
      <c r="K7" s="18">
        <v>4</v>
      </c>
      <c r="L7" s="16" t="s">
        <v>14</v>
      </c>
      <c r="M7" s="17">
        <v>1</v>
      </c>
      <c r="N7" s="18"/>
      <c r="O7" s="16" t="s">
        <v>14</v>
      </c>
      <c r="P7" s="17"/>
      <c r="Q7" s="18">
        <v>2</v>
      </c>
      <c r="R7" s="16" t="s">
        <v>14</v>
      </c>
      <c r="S7" s="17">
        <v>2</v>
      </c>
      <c r="T7" s="16">
        <v>3</v>
      </c>
      <c r="U7" s="16" t="s">
        <v>14</v>
      </c>
      <c r="V7" s="17">
        <v>0</v>
      </c>
      <c r="W7" s="82"/>
      <c r="X7" s="68"/>
      <c r="Y7" s="68"/>
      <c r="Z7" s="68"/>
      <c r="AA7" s="68"/>
      <c r="AB7" s="68"/>
      <c r="AC7" s="76"/>
      <c r="AD7" s="77"/>
    </row>
    <row r="8" spans="1:35" s="15" customFormat="1" ht="27" customHeight="1" x14ac:dyDescent="0.15">
      <c r="A8" s="74" t="s">
        <v>22</v>
      </c>
      <c r="B8" s="60" t="s">
        <v>34</v>
      </c>
      <c r="C8" s="60"/>
      <c r="D8" s="61"/>
      <c r="E8" s="60" t="s">
        <v>34</v>
      </c>
      <c r="F8" s="60"/>
      <c r="G8" s="61"/>
      <c r="H8" s="70"/>
      <c r="I8" s="70"/>
      <c r="J8" s="70"/>
      <c r="K8" s="87"/>
      <c r="L8" s="85"/>
      <c r="M8" s="86"/>
      <c r="N8" s="60" t="s">
        <v>35</v>
      </c>
      <c r="O8" s="60"/>
      <c r="P8" s="61"/>
      <c r="Q8" s="60" t="s">
        <v>34</v>
      </c>
      <c r="R8" s="60"/>
      <c r="S8" s="61"/>
      <c r="T8" s="60" t="s">
        <v>34</v>
      </c>
      <c r="U8" s="60"/>
      <c r="V8" s="61"/>
      <c r="W8" s="81">
        <f>(E9+B9+K9+N9+Q9+T9)</f>
        <v>20</v>
      </c>
      <c r="X8" s="83">
        <f>(G9+D9+M9+P9+S9+V9)</f>
        <v>7</v>
      </c>
      <c r="Y8" s="83">
        <f>(W8-X8)</f>
        <v>13</v>
      </c>
      <c r="Z8" s="62">
        <f>COUNTIF(B8:V8,"○")</f>
        <v>4</v>
      </c>
      <c r="AA8" s="62">
        <f>COUNTIF(B8:V8,"△")</f>
        <v>0</v>
      </c>
      <c r="AB8" s="62">
        <f>COUNTIF(B8:V8,"×")</f>
        <v>1</v>
      </c>
      <c r="AC8" s="64">
        <f>(3*Z8+1*AA8)</f>
        <v>12</v>
      </c>
      <c r="AD8" s="66"/>
    </row>
    <row r="9" spans="1:35" s="15" customFormat="1" ht="27" customHeight="1" x14ac:dyDescent="0.15">
      <c r="A9" s="75"/>
      <c r="B9" s="13">
        <v>3</v>
      </c>
      <c r="C9" s="13" t="s">
        <v>14</v>
      </c>
      <c r="D9" s="14">
        <v>0</v>
      </c>
      <c r="E9" s="12">
        <v>6</v>
      </c>
      <c r="F9" s="13" t="s">
        <v>14</v>
      </c>
      <c r="G9" s="14">
        <v>2</v>
      </c>
      <c r="H9" s="70"/>
      <c r="I9" s="70"/>
      <c r="J9" s="70"/>
      <c r="K9" s="12"/>
      <c r="L9" s="13" t="s">
        <v>14</v>
      </c>
      <c r="M9" s="14"/>
      <c r="N9" s="12">
        <v>1</v>
      </c>
      <c r="O9" s="13" t="s">
        <v>14</v>
      </c>
      <c r="P9" s="14">
        <v>2</v>
      </c>
      <c r="Q9" s="12">
        <v>3</v>
      </c>
      <c r="R9" s="13" t="s">
        <v>14</v>
      </c>
      <c r="S9" s="14">
        <v>1</v>
      </c>
      <c r="T9" s="13">
        <v>7</v>
      </c>
      <c r="U9" s="13" t="s">
        <v>14</v>
      </c>
      <c r="V9" s="14">
        <v>2</v>
      </c>
      <c r="W9" s="82"/>
      <c r="X9" s="68"/>
      <c r="Y9" s="68"/>
      <c r="Z9" s="68"/>
      <c r="AA9" s="68"/>
      <c r="AB9" s="68"/>
      <c r="AC9" s="76"/>
      <c r="AD9" s="77"/>
    </row>
    <row r="10" spans="1:35" s="15" customFormat="1" ht="27" customHeight="1" x14ac:dyDescent="0.15">
      <c r="A10" s="74" t="s">
        <v>23</v>
      </c>
      <c r="B10" s="60" t="s">
        <v>35</v>
      </c>
      <c r="C10" s="60"/>
      <c r="D10" s="61"/>
      <c r="E10" s="60" t="s">
        <v>35</v>
      </c>
      <c r="F10" s="60"/>
      <c r="G10" s="61"/>
      <c r="H10" s="59"/>
      <c r="I10" s="60"/>
      <c r="J10" s="61"/>
      <c r="K10" s="93"/>
      <c r="L10" s="93"/>
      <c r="M10" s="93"/>
      <c r="N10" s="59" t="s">
        <v>35</v>
      </c>
      <c r="O10" s="60"/>
      <c r="P10" s="61"/>
      <c r="Q10" s="59" t="s">
        <v>35</v>
      </c>
      <c r="R10" s="60"/>
      <c r="S10" s="61"/>
      <c r="T10" s="60" t="s">
        <v>34</v>
      </c>
      <c r="U10" s="60"/>
      <c r="V10" s="61"/>
      <c r="W10" s="81">
        <f>(E11+H11+B11+N11+Q11+T11)</f>
        <v>8</v>
      </c>
      <c r="X10" s="83">
        <f>(G11+J11+D11+P11+S11+V11)</f>
        <v>29</v>
      </c>
      <c r="Y10" s="83">
        <f>(W10-X10)</f>
        <v>-21</v>
      </c>
      <c r="Z10" s="62">
        <f>COUNTIF(B10:V10,"○")</f>
        <v>1</v>
      </c>
      <c r="AA10" s="62">
        <f>COUNTIF(B10:V10,"△")</f>
        <v>0</v>
      </c>
      <c r="AB10" s="62">
        <f>COUNTIF(B10:V10,"×")</f>
        <v>4</v>
      </c>
      <c r="AC10" s="64">
        <f>(3*Z10+1*AA10)</f>
        <v>3</v>
      </c>
      <c r="AD10" s="66"/>
    </row>
    <row r="11" spans="1:35" s="15" customFormat="1" ht="27" customHeight="1" x14ac:dyDescent="0.15">
      <c r="A11" s="75"/>
      <c r="B11" s="16">
        <v>0</v>
      </c>
      <c r="C11" s="16" t="s">
        <v>16</v>
      </c>
      <c r="D11" s="17">
        <v>19</v>
      </c>
      <c r="E11" s="18">
        <v>1</v>
      </c>
      <c r="F11" s="16" t="s">
        <v>16</v>
      </c>
      <c r="G11" s="17">
        <v>4</v>
      </c>
      <c r="H11" s="18"/>
      <c r="I11" s="16" t="s">
        <v>14</v>
      </c>
      <c r="J11" s="17"/>
      <c r="K11" s="91"/>
      <c r="L11" s="91"/>
      <c r="M11" s="91"/>
      <c r="N11" s="18">
        <v>0</v>
      </c>
      <c r="O11" s="16" t="s">
        <v>14</v>
      </c>
      <c r="P11" s="17">
        <v>4</v>
      </c>
      <c r="Q11" s="18">
        <v>1</v>
      </c>
      <c r="R11" s="16" t="s">
        <v>14</v>
      </c>
      <c r="S11" s="17">
        <v>2</v>
      </c>
      <c r="T11" s="16">
        <v>6</v>
      </c>
      <c r="U11" s="16" t="s">
        <v>14</v>
      </c>
      <c r="V11" s="17">
        <v>0</v>
      </c>
      <c r="W11" s="82"/>
      <c r="X11" s="68"/>
      <c r="Y11" s="68"/>
      <c r="Z11" s="68"/>
      <c r="AA11" s="68"/>
      <c r="AB11" s="68"/>
      <c r="AC11" s="76"/>
      <c r="AD11" s="77"/>
    </row>
    <row r="12" spans="1:35" s="15" customFormat="1" ht="27" customHeight="1" x14ac:dyDescent="0.15">
      <c r="A12" s="74" t="s">
        <v>24</v>
      </c>
      <c r="B12" s="60" t="s">
        <v>34</v>
      </c>
      <c r="C12" s="60"/>
      <c r="D12" s="61"/>
      <c r="E12" s="87"/>
      <c r="F12" s="85"/>
      <c r="G12" s="86"/>
      <c r="H12" s="60" t="s">
        <v>34</v>
      </c>
      <c r="I12" s="60"/>
      <c r="J12" s="61"/>
      <c r="K12" s="60" t="s">
        <v>34</v>
      </c>
      <c r="L12" s="60"/>
      <c r="M12" s="61"/>
      <c r="N12" s="88"/>
      <c r="O12" s="70"/>
      <c r="P12" s="89"/>
      <c r="Q12" s="59" t="s">
        <v>35</v>
      </c>
      <c r="R12" s="60"/>
      <c r="S12" s="61"/>
      <c r="T12" s="60" t="s">
        <v>34</v>
      </c>
      <c r="U12" s="60"/>
      <c r="V12" s="61"/>
      <c r="W12" s="81">
        <f>(E13+H13+K13+B13+Q13+T13)</f>
        <v>12</v>
      </c>
      <c r="X12" s="83">
        <f>(G13+J13+M13+D13+S13+V13)</f>
        <v>5</v>
      </c>
      <c r="Y12" s="83">
        <f>(W12-X12)</f>
        <v>7</v>
      </c>
      <c r="Z12" s="62">
        <f>COUNTIF(B12:V12,"○")</f>
        <v>4</v>
      </c>
      <c r="AA12" s="62">
        <f>COUNTIF(B12:V12,"△")</f>
        <v>0</v>
      </c>
      <c r="AB12" s="62">
        <f>COUNTIF(B12:V12,"×")</f>
        <v>1</v>
      </c>
      <c r="AC12" s="64">
        <f>(3*Z12+1*AA12)</f>
        <v>12</v>
      </c>
      <c r="AD12" s="66"/>
    </row>
    <row r="13" spans="1:35" s="15" customFormat="1" ht="27" customHeight="1" x14ac:dyDescent="0.15">
      <c r="A13" s="75"/>
      <c r="B13" s="16">
        <v>2</v>
      </c>
      <c r="C13" s="16" t="s">
        <v>14</v>
      </c>
      <c r="D13" s="17">
        <v>1</v>
      </c>
      <c r="E13" s="18"/>
      <c r="F13" s="16" t="s">
        <v>16</v>
      </c>
      <c r="G13" s="17"/>
      <c r="H13" s="18">
        <v>2</v>
      </c>
      <c r="I13" s="16" t="s">
        <v>14</v>
      </c>
      <c r="J13" s="17">
        <v>1</v>
      </c>
      <c r="K13" s="18">
        <v>4</v>
      </c>
      <c r="L13" s="16" t="s">
        <v>14</v>
      </c>
      <c r="M13" s="17">
        <v>0</v>
      </c>
      <c r="N13" s="90"/>
      <c r="O13" s="91"/>
      <c r="P13" s="92"/>
      <c r="Q13" s="18">
        <v>1</v>
      </c>
      <c r="R13" s="16" t="s">
        <v>14</v>
      </c>
      <c r="S13" s="17">
        <v>3</v>
      </c>
      <c r="T13" s="16">
        <v>3</v>
      </c>
      <c r="U13" s="16" t="s">
        <v>14</v>
      </c>
      <c r="V13" s="17">
        <v>0</v>
      </c>
      <c r="W13" s="82"/>
      <c r="X13" s="68"/>
      <c r="Y13" s="68"/>
      <c r="Z13" s="68"/>
      <c r="AA13" s="68"/>
      <c r="AB13" s="68"/>
      <c r="AC13" s="76"/>
      <c r="AD13" s="77"/>
    </row>
    <row r="14" spans="1:35" s="15" customFormat="1" ht="27" customHeight="1" x14ac:dyDescent="0.15">
      <c r="A14" s="74" t="s">
        <v>25</v>
      </c>
      <c r="B14" s="59"/>
      <c r="C14" s="60"/>
      <c r="D14" s="61"/>
      <c r="E14" s="59" t="s">
        <v>43</v>
      </c>
      <c r="F14" s="60"/>
      <c r="G14" s="61"/>
      <c r="H14" s="60" t="s">
        <v>35</v>
      </c>
      <c r="I14" s="60"/>
      <c r="J14" s="61"/>
      <c r="K14" s="60" t="s">
        <v>34</v>
      </c>
      <c r="L14" s="60"/>
      <c r="M14" s="61"/>
      <c r="N14" s="60" t="s">
        <v>34</v>
      </c>
      <c r="O14" s="60"/>
      <c r="P14" s="61"/>
      <c r="Q14" s="59"/>
      <c r="R14" s="60"/>
      <c r="S14" s="61"/>
      <c r="T14" s="60" t="s">
        <v>34</v>
      </c>
      <c r="U14" s="60"/>
      <c r="V14" s="61"/>
      <c r="W14" s="81">
        <f>(E15+H15+K15+B15+N15+T15)</f>
        <v>11</v>
      </c>
      <c r="X14" s="83">
        <f>(G15+J15+M15+D15+P15+V15)</f>
        <v>7</v>
      </c>
      <c r="Y14" s="83">
        <f>(W14-X14)</f>
        <v>4</v>
      </c>
      <c r="Z14" s="62">
        <f>COUNTIF(B14:V14,"○")</f>
        <v>3</v>
      </c>
      <c r="AA14" s="62">
        <f>COUNTIF(B14:V14,"△")</f>
        <v>1</v>
      </c>
      <c r="AB14" s="62">
        <f>COUNTIF(B14:V14,"×")</f>
        <v>1</v>
      </c>
      <c r="AC14" s="64">
        <f>(3*Z14+1*AA14)</f>
        <v>10</v>
      </c>
      <c r="AD14" s="66"/>
    </row>
    <row r="15" spans="1:35" s="15" customFormat="1" ht="27" customHeight="1" x14ac:dyDescent="0.15">
      <c r="A15" s="75"/>
      <c r="B15" s="18"/>
      <c r="C15" s="16" t="s">
        <v>14</v>
      </c>
      <c r="D15" s="17"/>
      <c r="E15" s="18">
        <v>2</v>
      </c>
      <c r="F15" s="16" t="s">
        <v>14</v>
      </c>
      <c r="G15" s="17">
        <v>2</v>
      </c>
      <c r="H15" s="18">
        <v>1</v>
      </c>
      <c r="I15" s="16" t="s">
        <v>14</v>
      </c>
      <c r="J15" s="17">
        <v>3</v>
      </c>
      <c r="K15" s="18">
        <v>2</v>
      </c>
      <c r="L15" s="16" t="s">
        <v>14</v>
      </c>
      <c r="M15" s="17">
        <v>1</v>
      </c>
      <c r="N15" s="18">
        <v>3</v>
      </c>
      <c r="O15" s="16" t="s">
        <v>14</v>
      </c>
      <c r="P15" s="17">
        <v>1</v>
      </c>
      <c r="Q15" s="78"/>
      <c r="R15" s="79"/>
      <c r="S15" s="80"/>
      <c r="T15" s="16">
        <v>3</v>
      </c>
      <c r="U15" s="16" t="s">
        <v>14</v>
      </c>
      <c r="V15" s="17">
        <v>0</v>
      </c>
      <c r="W15" s="82"/>
      <c r="X15" s="68"/>
      <c r="Y15" s="68"/>
      <c r="Z15" s="68"/>
      <c r="AA15" s="68"/>
      <c r="AB15" s="68"/>
      <c r="AC15" s="76"/>
      <c r="AD15" s="77"/>
    </row>
    <row r="16" spans="1:35" s="15" customFormat="1" ht="27" customHeight="1" x14ac:dyDescent="0.15">
      <c r="A16" s="74" t="s">
        <v>26</v>
      </c>
      <c r="B16" s="59" t="s">
        <v>35</v>
      </c>
      <c r="C16" s="60"/>
      <c r="D16" s="61"/>
      <c r="E16" s="59" t="s">
        <v>35</v>
      </c>
      <c r="F16" s="60"/>
      <c r="G16" s="61"/>
      <c r="H16" s="59" t="s">
        <v>35</v>
      </c>
      <c r="I16" s="60"/>
      <c r="J16" s="61"/>
      <c r="K16" s="59" t="s">
        <v>35</v>
      </c>
      <c r="L16" s="60"/>
      <c r="M16" s="61"/>
      <c r="N16" s="59" t="s">
        <v>35</v>
      </c>
      <c r="O16" s="60"/>
      <c r="P16" s="61"/>
      <c r="Q16" s="59" t="s">
        <v>35</v>
      </c>
      <c r="R16" s="60"/>
      <c r="S16" s="61"/>
      <c r="T16" s="70"/>
      <c r="U16" s="70"/>
      <c r="V16" s="70"/>
      <c r="W16" s="72">
        <f>(E17+H17+K17+N17+B17+Q17)</f>
        <v>2</v>
      </c>
      <c r="X16" s="62">
        <f>(G17+J17+M17+P17+D17+S17)</f>
        <v>31</v>
      </c>
      <c r="Y16" s="62">
        <f>(W16-X16)</f>
        <v>-29</v>
      </c>
      <c r="Z16" s="62">
        <f>COUNTIF(B16:V16,"○")</f>
        <v>0</v>
      </c>
      <c r="AA16" s="62">
        <f>COUNTIF(B16:V16,"△")</f>
        <v>0</v>
      </c>
      <c r="AB16" s="62">
        <f>COUNTIF(B16:V16,"×")</f>
        <v>6</v>
      </c>
      <c r="AC16" s="64">
        <f>(3*Z16+1*AA16)</f>
        <v>0</v>
      </c>
      <c r="AD16" s="66"/>
    </row>
    <row r="17" spans="1:30" s="15" customFormat="1" ht="27" customHeight="1" thickBot="1" x14ac:dyDescent="0.2">
      <c r="A17" s="84"/>
      <c r="B17" s="19">
        <v>0</v>
      </c>
      <c r="C17" s="19" t="s">
        <v>14</v>
      </c>
      <c r="D17" s="20">
        <v>9</v>
      </c>
      <c r="E17" s="21">
        <v>0</v>
      </c>
      <c r="F17" s="19" t="s">
        <v>14</v>
      </c>
      <c r="G17" s="20">
        <v>3</v>
      </c>
      <c r="H17" s="21">
        <v>2</v>
      </c>
      <c r="I17" s="19" t="s">
        <v>14</v>
      </c>
      <c r="J17" s="20">
        <v>7</v>
      </c>
      <c r="K17" s="21">
        <v>0</v>
      </c>
      <c r="L17" s="19" t="s">
        <v>14</v>
      </c>
      <c r="M17" s="20">
        <v>6</v>
      </c>
      <c r="N17" s="21">
        <v>0</v>
      </c>
      <c r="O17" s="19" t="s">
        <v>14</v>
      </c>
      <c r="P17" s="20">
        <v>3</v>
      </c>
      <c r="Q17" s="21">
        <v>0</v>
      </c>
      <c r="R17" s="19" t="s">
        <v>14</v>
      </c>
      <c r="S17" s="20">
        <v>3</v>
      </c>
      <c r="T17" s="71"/>
      <c r="U17" s="71"/>
      <c r="V17" s="71"/>
      <c r="W17" s="73"/>
      <c r="X17" s="63"/>
      <c r="Y17" s="63"/>
      <c r="Z17" s="63"/>
      <c r="AA17" s="63"/>
      <c r="AB17" s="63"/>
      <c r="AC17" s="65"/>
      <c r="AD17" s="67"/>
    </row>
    <row r="18" spans="1:30" ht="10.5" customHeight="1" x14ac:dyDescent="0.15"/>
    <row r="19" spans="1:30" ht="27" customHeight="1" x14ac:dyDescent="0.15">
      <c r="B19" s="22" t="s">
        <v>17</v>
      </c>
      <c r="AA19" s="69"/>
      <c r="AB19" s="69"/>
      <c r="AC19" s="69"/>
      <c r="AD19" s="69"/>
    </row>
    <row r="20" spans="1:30" ht="27" customHeight="1" x14ac:dyDescent="0.15">
      <c r="B20" s="22" t="s">
        <v>18</v>
      </c>
    </row>
    <row r="21" spans="1:30" ht="27" customHeight="1" x14ac:dyDescent="0.15">
      <c r="B21" s="22" t="s">
        <v>19</v>
      </c>
    </row>
  </sheetData>
  <mergeCells count="121">
    <mergeCell ref="A1:AD1"/>
    <mergeCell ref="B3:D3"/>
    <mergeCell ref="E3:G3"/>
    <mergeCell ref="H3:J3"/>
    <mergeCell ref="K3:M3"/>
    <mergeCell ref="N3:P3"/>
    <mergeCell ref="Q3:S3"/>
    <mergeCell ref="T3:V3"/>
    <mergeCell ref="A4:A5"/>
    <mergeCell ref="B4:D5"/>
    <mergeCell ref="E4:G4"/>
    <mergeCell ref="H4:J4"/>
    <mergeCell ref="K4:M4"/>
    <mergeCell ref="N4:P4"/>
    <mergeCell ref="Q4:S4"/>
    <mergeCell ref="T4:V4"/>
    <mergeCell ref="W4:W5"/>
    <mergeCell ref="X4:X5"/>
    <mergeCell ref="Y4:Y5"/>
    <mergeCell ref="Z4:Z5"/>
    <mergeCell ref="AA4:AA5"/>
    <mergeCell ref="AB4:AB5"/>
    <mergeCell ref="AC4:AC5"/>
    <mergeCell ref="AD4:AD5"/>
    <mergeCell ref="AC6:AC7"/>
    <mergeCell ref="AD6:AD7"/>
    <mergeCell ref="A8:A9"/>
    <mergeCell ref="B8:D8"/>
    <mergeCell ref="E8:G8"/>
    <mergeCell ref="H8:J9"/>
    <mergeCell ref="K8:M8"/>
    <mergeCell ref="N8:P8"/>
    <mergeCell ref="Q8:S8"/>
    <mergeCell ref="T8:V8"/>
    <mergeCell ref="W8:W9"/>
    <mergeCell ref="X8:X9"/>
    <mergeCell ref="Y8:Y9"/>
    <mergeCell ref="Z8:Z9"/>
    <mergeCell ref="AA8:AA9"/>
    <mergeCell ref="AB8:AB9"/>
    <mergeCell ref="AC8:AC9"/>
    <mergeCell ref="AD8:AD9"/>
    <mergeCell ref="A6:A7"/>
    <mergeCell ref="B6:D6"/>
    <mergeCell ref="E6:G7"/>
    <mergeCell ref="H6:J6"/>
    <mergeCell ref="K6:M6"/>
    <mergeCell ref="N6:P6"/>
    <mergeCell ref="Q10:S10"/>
    <mergeCell ref="T10:V10"/>
    <mergeCell ref="W10:W11"/>
    <mergeCell ref="X6:X7"/>
    <mergeCell ref="Y6:Y7"/>
    <mergeCell ref="Z6:Z7"/>
    <mergeCell ref="AA6:AA7"/>
    <mergeCell ref="AB6:AB7"/>
    <mergeCell ref="Q6:S6"/>
    <mergeCell ref="T6:V6"/>
    <mergeCell ref="W6:W7"/>
    <mergeCell ref="X10:X11"/>
    <mergeCell ref="Y10:Y11"/>
    <mergeCell ref="Z10:Z11"/>
    <mergeCell ref="AA10:AA11"/>
    <mergeCell ref="AB10:AB11"/>
    <mergeCell ref="AC10:AC11"/>
    <mergeCell ref="AD10:AD11"/>
    <mergeCell ref="A12:A13"/>
    <mergeCell ref="B12:D12"/>
    <mergeCell ref="E12:G12"/>
    <mergeCell ref="H12:J12"/>
    <mergeCell ref="K12:M12"/>
    <mergeCell ref="N12:P13"/>
    <mergeCell ref="Q12:S12"/>
    <mergeCell ref="T12:V12"/>
    <mergeCell ref="W12:W13"/>
    <mergeCell ref="X12:X13"/>
    <mergeCell ref="Y12:Y13"/>
    <mergeCell ref="Z12:Z13"/>
    <mergeCell ref="A10:A11"/>
    <mergeCell ref="B10:D10"/>
    <mergeCell ref="E10:G10"/>
    <mergeCell ref="H10:J10"/>
    <mergeCell ref="K10:M11"/>
    <mergeCell ref="AA12:AA13"/>
    <mergeCell ref="AB12:AB13"/>
    <mergeCell ref="AC12:AC13"/>
    <mergeCell ref="AD12:AD13"/>
    <mergeCell ref="N10:P10"/>
    <mergeCell ref="AA14:AA15"/>
    <mergeCell ref="Z14:Z15"/>
    <mergeCell ref="AA19:AD19"/>
    <mergeCell ref="Q16:S16"/>
    <mergeCell ref="T16:V17"/>
    <mergeCell ref="W16:W17"/>
    <mergeCell ref="X16:X17"/>
    <mergeCell ref="Y16:Y17"/>
    <mergeCell ref="A14:A15"/>
    <mergeCell ref="B14:D14"/>
    <mergeCell ref="E14:G14"/>
    <mergeCell ref="H14:J14"/>
    <mergeCell ref="K14:M14"/>
    <mergeCell ref="AB14:AB15"/>
    <mergeCell ref="AC14:AC15"/>
    <mergeCell ref="AD14:AD15"/>
    <mergeCell ref="Q14:S15"/>
    <mergeCell ref="T14:V14"/>
    <mergeCell ref="W14:W15"/>
    <mergeCell ref="X14:X15"/>
    <mergeCell ref="Y14:Y15"/>
    <mergeCell ref="N14:P14"/>
    <mergeCell ref="A16:A17"/>
    <mergeCell ref="B16:D16"/>
    <mergeCell ref="E16:G16"/>
    <mergeCell ref="H16:J16"/>
    <mergeCell ref="K16:M16"/>
    <mergeCell ref="AA16:AA17"/>
    <mergeCell ref="AB16:AB17"/>
    <mergeCell ref="AC16:AC17"/>
    <mergeCell ref="AD16:AD17"/>
    <mergeCell ref="N16:P16"/>
    <mergeCell ref="Z16:Z17"/>
  </mergeCells>
  <phoneticPr fontId="2"/>
  <pageMargins left="0.49" right="0.28000000000000003" top="0.34" bottom="0.22" header="0.2" footer="0.21"/>
  <pageSetup paperSize="9" orientation="landscape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対戦表①（様式１）</vt:lpstr>
      <vt:lpstr>戦績表（様式3）</vt:lpstr>
      <vt:lpstr>'戦績表（様式3）'!Print_Area</vt:lpstr>
      <vt:lpstr>'対戦表①（様式１）'!Print_Area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岐阜県立岐阜城北高等学校藍川校舎</dc:creator>
  <cp:lastModifiedBy>大垣日大高校進路１</cp:lastModifiedBy>
  <cp:lastPrinted>2024-06-24T10:15:58Z</cp:lastPrinted>
  <dcterms:created xsi:type="dcterms:W3CDTF">2005-03-22T05:33:16Z</dcterms:created>
  <dcterms:modified xsi:type="dcterms:W3CDTF">2024-09-18T02:52:36Z</dcterms:modified>
</cp:coreProperties>
</file>